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65" yWindow="165" windowWidth="14070" windowHeight="10995"/>
  </bookViews>
  <sheets>
    <sheet name="ProUGG" sheetId="5" r:id="rId1"/>
    <sheet name="ArgCCG" sheetId="4" r:id="rId2"/>
    <sheet name="TyrQUA" sheetId="6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6" l="1"/>
  <c r="L13" i="6" s="1"/>
  <c r="L19" i="6" s="1"/>
  <c r="K8" i="6"/>
  <c r="K13" i="6" s="1"/>
  <c r="K19" i="6" s="1"/>
  <c r="F8" i="6"/>
  <c r="F13" i="6" s="1"/>
  <c r="F19" i="6" s="1"/>
  <c r="E8" i="6"/>
  <c r="E13" i="6" s="1"/>
  <c r="E19" i="6" s="1"/>
  <c r="L7" i="6"/>
  <c r="L12" i="6" s="1"/>
  <c r="L18" i="6" s="1"/>
  <c r="K7" i="6"/>
  <c r="K12" i="6" s="1"/>
  <c r="K18" i="6" s="1"/>
  <c r="F7" i="6"/>
  <c r="F12" i="6" s="1"/>
  <c r="F18" i="6" s="1"/>
  <c r="E7" i="6"/>
  <c r="E12" i="6" s="1"/>
  <c r="E18" i="6" s="1"/>
  <c r="L6" i="6"/>
  <c r="L11" i="6" s="1"/>
  <c r="L17" i="6" s="1"/>
  <c r="K6" i="6"/>
  <c r="K11" i="6" s="1"/>
  <c r="K17" i="6" s="1"/>
  <c r="F6" i="6"/>
  <c r="F11" i="6" s="1"/>
  <c r="F17" i="6" s="1"/>
  <c r="E6" i="6"/>
  <c r="E11" i="6" s="1"/>
  <c r="E17" i="6" s="1"/>
  <c r="L8" i="5"/>
  <c r="L13" i="5" s="1"/>
  <c r="L19" i="5" s="1"/>
  <c r="K8" i="5"/>
  <c r="K13" i="5" s="1"/>
  <c r="K19" i="5" s="1"/>
  <c r="F8" i="5"/>
  <c r="F13" i="5" s="1"/>
  <c r="F19" i="5" s="1"/>
  <c r="E8" i="5"/>
  <c r="E13" i="5" s="1"/>
  <c r="E19" i="5" s="1"/>
  <c r="L7" i="5"/>
  <c r="L12" i="5" s="1"/>
  <c r="L18" i="5" s="1"/>
  <c r="K7" i="5"/>
  <c r="K12" i="5" s="1"/>
  <c r="K18" i="5" s="1"/>
  <c r="F7" i="5"/>
  <c r="F12" i="5" s="1"/>
  <c r="F18" i="5" s="1"/>
  <c r="E7" i="5"/>
  <c r="E12" i="5" s="1"/>
  <c r="E18" i="5" s="1"/>
  <c r="L6" i="5"/>
  <c r="L11" i="5" s="1"/>
  <c r="L17" i="5" s="1"/>
  <c r="K6" i="5"/>
  <c r="K11" i="5" s="1"/>
  <c r="K17" i="5" s="1"/>
  <c r="F6" i="5"/>
  <c r="F11" i="5" s="1"/>
  <c r="F17" i="5" s="1"/>
  <c r="E6" i="5"/>
  <c r="E11" i="5" s="1"/>
  <c r="E17" i="5" s="1"/>
  <c r="E6" i="4"/>
  <c r="F6" i="4"/>
  <c r="K6" i="4"/>
  <c r="L6" i="4"/>
  <c r="E7" i="4"/>
  <c r="F7" i="4"/>
  <c r="K7" i="4"/>
  <c r="L7" i="4"/>
  <c r="E8" i="4"/>
  <c r="F8" i="4"/>
  <c r="K8" i="4"/>
  <c r="L8" i="4"/>
  <c r="E11" i="4"/>
  <c r="F11" i="4"/>
  <c r="K11" i="4"/>
  <c r="L11" i="4"/>
  <c r="E12" i="4"/>
  <c r="F12" i="4"/>
  <c r="K12" i="4"/>
  <c r="L12" i="4"/>
  <c r="E13" i="4"/>
  <c r="F13" i="4"/>
  <c r="K13" i="4"/>
  <c r="L13" i="4"/>
  <c r="E17" i="4"/>
  <c r="F17" i="4"/>
  <c r="K17" i="4"/>
  <c r="L17" i="4"/>
  <c r="E18" i="4"/>
  <c r="F18" i="4"/>
  <c r="K18" i="4"/>
  <c r="L18" i="4"/>
  <c r="E19" i="4"/>
  <c r="F19" i="4"/>
  <c r="K19" i="4"/>
  <c r="L19" i="4"/>
</calcChain>
</file>

<file path=xl/sharedStrings.xml><?xml version="1.0" encoding="utf-8"?>
<sst xmlns="http://schemas.openxmlformats.org/spreadsheetml/2006/main" count="90" uniqueCount="16">
  <si>
    <t>trm5−</t>
  </si>
  <si>
    <t>SD</t>
    <phoneticPr fontId="1"/>
  </si>
  <si>
    <t>Average</t>
    <phoneticPr fontId="1"/>
  </si>
  <si>
    <t>Time (min)</t>
    <phoneticPr fontId="1"/>
  </si>
  <si>
    <t>pmoles tRNA reacted (corrected by filter effect, dilution effect and efficiency)</t>
    <phoneticPr fontId="1"/>
  </si>
  <si>
    <t>pmoles tRNA reacted</t>
    <phoneticPr fontId="1"/>
  </si>
  <si>
    <t>Rep 3</t>
  </si>
  <si>
    <t>Rep 2</t>
  </si>
  <si>
    <t>Rep 1</t>
    <phoneticPr fontId="1"/>
  </si>
  <si>
    <t>trm5+</t>
    <phoneticPr fontId="1"/>
  </si>
  <si>
    <r>
      <t>Lysate Charging tRNA</t>
    </r>
    <r>
      <rPr>
        <b/>
        <vertAlign val="superscript"/>
        <sz val="11"/>
        <color theme="1"/>
        <rFont val="Arial"/>
        <family val="2"/>
      </rPr>
      <t>Arg</t>
    </r>
    <r>
      <rPr>
        <b/>
        <sz val="11"/>
        <color theme="1"/>
        <rFont val="Arial"/>
        <family val="2"/>
      </rPr>
      <t>(CCG)</t>
    </r>
    <phoneticPr fontId="1"/>
  </si>
  <si>
    <r>
      <t>[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H] dpm after background subtraction</t>
    </r>
    <phoneticPr fontId="1"/>
  </si>
  <si>
    <r>
      <t>Lysate Charging tRNA</t>
    </r>
    <r>
      <rPr>
        <b/>
        <vertAlign val="superscript"/>
        <sz val="11"/>
        <color theme="1"/>
        <rFont val="Arial"/>
        <family val="2"/>
      </rPr>
      <t>Pro</t>
    </r>
    <r>
      <rPr>
        <b/>
        <sz val="11"/>
        <color theme="1"/>
        <rFont val="Arial"/>
        <family val="2"/>
      </rPr>
      <t>(UGG)</t>
    </r>
    <phoneticPr fontId="1"/>
  </si>
  <si>
    <r>
      <t>Lysate Charging tRNA</t>
    </r>
    <r>
      <rPr>
        <b/>
        <vertAlign val="superscript"/>
        <sz val="11"/>
        <color theme="1"/>
        <rFont val="Arial"/>
        <family val="2"/>
      </rPr>
      <t>Tyr</t>
    </r>
    <r>
      <rPr>
        <b/>
        <sz val="11"/>
        <color theme="1"/>
        <rFont val="Arial"/>
        <family val="2"/>
      </rPr>
      <t>(QUA)</t>
    </r>
    <phoneticPr fontId="1"/>
  </si>
  <si>
    <r>
      <t>Figure 4-source data 5: Related to Figure 4C. [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 xml:space="preserve">H] counts and converted numbers of the aminoacylated tRNAs over time-course from charging assay using </t>
    </r>
    <r>
      <rPr>
        <b/>
        <i/>
        <sz val="11"/>
        <color theme="1"/>
        <rFont val="Arial"/>
        <family val="2"/>
      </rPr>
      <t>E. coli</t>
    </r>
    <r>
      <rPr>
        <b/>
        <sz val="11"/>
        <color theme="1"/>
        <rFont val="Arial"/>
        <family val="2"/>
      </rPr>
      <t xml:space="preserve"> cell lysates.</t>
    </r>
    <phoneticPr fontId="1"/>
  </si>
  <si>
    <r>
      <t>Figure 4-source data 5: Related to Figure 4C. [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 xml:space="preserve">H] counts and converted numbers of the aminoacylated tRNAs over time-course from charging assay using </t>
    </r>
    <r>
      <rPr>
        <b/>
        <i/>
        <sz val="11"/>
        <color theme="1"/>
        <rFont val="Arial"/>
        <family val="2"/>
      </rPr>
      <t>E. coli</t>
    </r>
    <r>
      <rPr>
        <b/>
        <sz val="11"/>
        <color theme="1"/>
        <rFont val="Arial"/>
        <family val="2"/>
      </rPr>
      <t xml:space="preserve"> cell lysates.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</si>
</sst>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Arial"/>
      <family val="2"/>
    </font>
    <font>
      <sz val="10"/>
      <name val="Geneva"/>
    </font>
    <font>
      <b/>
      <i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177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504138905713711E-2"/>
          <c:y val="5.5447565322991339E-2"/>
          <c:w val="0.71262027256162974"/>
          <c:h val="0.8180350217416853"/>
        </c:manualLayout>
      </c:layout>
      <c:scatterChart>
        <c:scatterStyle val="lineMarker"/>
        <c:varyColors val="0"/>
        <c:ser>
          <c:idx val="0"/>
          <c:order val="0"/>
          <c:tx>
            <c:strRef>
              <c:f>ProUGG!$B$4</c:f>
              <c:strCache>
                <c:ptCount val="1"/>
                <c:pt idx="0">
                  <c:v>trm5+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ProUGG!$F$16:$F$19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0.19209954311728858</c:v>
                  </c:pt>
                  <c:pt idx="2">
                    <c:v>0.36862939914622567</c:v>
                  </c:pt>
                  <c:pt idx="3">
                    <c:v>0.4894640472659485</c:v>
                  </c:pt>
                </c:numCache>
              </c:numRef>
            </c:plus>
            <c:minus>
              <c:numRef>
                <c:f>ProUGG!$F$16:$F$19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0.19209954311728858</c:v>
                  </c:pt>
                  <c:pt idx="2">
                    <c:v>0.36862939914622567</c:v>
                  </c:pt>
                  <c:pt idx="3">
                    <c:v>0.4894640472659485</c:v>
                  </c:pt>
                </c:numCache>
              </c:numRef>
            </c:minus>
          </c:errBars>
          <c:xVal>
            <c:numRef>
              <c:f>ProUGG!$D$16:$D$19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ProUGG!$E$16:$E$19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1.2904040404040404</c:v>
                </c:pt>
                <c:pt idx="2">
                  <c:v>2.8311111111111114</c:v>
                </c:pt>
                <c:pt idx="3">
                  <c:v>4.6694949494949505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ProUGG!$H$4</c:f>
              <c:strCache>
                <c:ptCount val="1"/>
                <c:pt idx="0">
                  <c:v>trm5−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ProUGG!$L$16:$L$19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6.214584384784274E-2</c:v>
                  </c:pt>
                  <c:pt idx="2">
                    <c:v>0.43804613907343926</c:v>
                  </c:pt>
                  <c:pt idx="3">
                    <c:v>0.61864888772307003</c:v>
                  </c:pt>
                </c:numCache>
              </c:numRef>
            </c:plus>
            <c:minus>
              <c:numRef>
                <c:f>ProUGG!$L$16:$L$19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6.214584384784274E-2</c:v>
                  </c:pt>
                  <c:pt idx="2">
                    <c:v>0.43804613907343926</c:v>
                  </c:pt>
                  <c:pt idx="3">
                    <c:v>0.61864888772307003</c:v>
                  </c:pt>
                </c:numCache>
              </c:numRef>
            </c:minus>
          </c:errBars>
          <c:xVal>
            <c:numRef>
              <c:f>ProUGG!$D$16:$D$19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ProUGG!$K$16:$K$19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1.3201010101010102</c:v>
                </c:pt>
                <c:pt idx="2">
                  <c:v>2.3283838383838384</c:v>
                </c:pt>
                <c:pt idx="3">
                  <c:v>4.2084848484848489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76448"/>
        <c:axId val="194377984"/>
      </c:scatterChart>
      <c:valAx>
        <c:axId val="19437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94377984"/>
        <c:crosses val="autoZero"/>
        <c:crossBetween val="midCat"/>
      </c:valAx>
      <c:valAx>
        <c:axId val="19437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94376448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txPr>
        <a:bodyPr/>
        <a:lstStyle/>
        <a:p>
          <a:pPr>
            <a:defRPr i="1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100" b="1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504138905713711E-2"/>
          <c:y val="5.5447565322991339E-2"/>
          <c:w val="0.71262027256162974"/>
          <c:h val="0.8180350217416853"/>
        </c:manualLayout>
      </c:layout>
      <c:scatterChart>
        <c:scatterStyle val="lineMarker"/>
        <c:varyColors val="0"/>
        <c:ser>
          <c:idx val="0"/>
          <c:order val="0"/>
          <c:tx>
            <c:strRef>
              <c:f>ArgCCG!$B$4</c:f>
              <c:strCache>
                <c:ptCount val="1"/>
                <c:pt idx="0">
                  <c:v>trm5+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ArgCCG!$F$16:$F$19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0.23691511681238714</c:v>
                  </c:pt>
                  <c:pt idx="2">
                    <c:v>0.44737632590688159</c:v>
                  </c:pt>
                  <c:pt idx="3">
                    <c:v>0.71334569130151682</c:v>
                  </c:pt>
                </c:numCache>
              </c:numRef>
            </c:plus>
            <c:minus>
              <c:numRef>
                <c:f>ArgCCG!$F$16:$F$19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0.23691511681238714</c:v>
                  </c:pt>
                  <c:pt idx="2">
                    <c:v>0.44737632590688159</c:v>
                  </c:pt>
                  <c:pt idx="3">
                    <c:v>0.71334569130151682</c:v>
                  </c:pt>
                </c:numCache>
              </c:numRef>
            </c:minus>
          </c:errBars>
          <c:xVal>
            <c:numRef>
              <c:f>ArgCCG!$D$16:$D$19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ArgCCG!$E$16:$E$19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0.89232323232323241</c:v>
                </c:pt>
                <c:pt idx="2">
                  <c:v>2.3708080808080814</c:v>
                </c:pt>
                <c:pt idx="3">
                  <c:v>5.3963636363636356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ArgCCG!$H$4</c:f>
              <c:strCache>
                <c:ptCount val="1"/>
                <c:pt idx="0">
                  <c:v>trm5−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ArgCCG!$L$16:$L$19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0.28243204567188529</c:v>
                  </c:pt>
                  <c:pt idx="2">
                    <c:v>0.56430754541804051</c:v>
                  </c:pt>
                  <c:pt idx="3">
                    <c:v>0.88348506069091914</c:v>
                  </c:pt>
                </c:numCache>
              </c:numRef>
            </c:plus>
            <c:minus>
              <c:numRef>
                <c:f>ArgCCG!$L$16:$L$19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0.28243204567188529</c:v>
                  </c:pt>
                  <c:pt idx="2">
                    <c:v>0.56430754541804051</c:v>
                  </c:pt>
                  <c:pt idx="3">
                    <c:v>0.88348506069091914</c:v>
                  </c:pt>
                </c:numCache>
              </c:numRef>
            </c:minus>
          </c:errBars>
          <c:xVal>
            <c:numRef>
              <c:f>ArgCCG!$D$16:$D$19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ArgCCG!$K$16:$K$19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1.158181818181818</c:v>
                </c:pt>
                <c:pt idx="2">
                  <c:v>3.0297979797979799</c:v>
                </c:pt>
                <c:pt idx="3">
                  <c:v>5.5901010101010105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910528"/>
        <c:axId val="285979008"/>
      </c:scatterChart>
      <c:valAx>
        <c:axId val="2859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85979008"/>
        <c:crosses val="autoZero"/>
        <c:crossBetween val="midCat"/>
      </c:valAx>
      <c:valAx>
        <c:axId val="285979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285910528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txPr>
        <a:bodyPr/>
        <a:lstStyle/>
        <a:p>
          <a:pPr>
            <a:defRPr i="1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100" b="1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504138905713711E-2"/>
          <c:y val="5.5447565322991339E-2"/>
          <c:w val="0.71262027256162974"/>
          <c:h val="0.8180350217416853"/>
        </c:manualLayout>
      </c:layout>
      <c:scatterChart>
        <c:scatterStyle val="lineMarker"/>
        <c:varyColors val="0"/>
        <c:ser>
          <c:idx val="0"/>
          <c:order val="0"/>
          <c:tx>
            <c:strRef>
              <c:f>TyrQUA!$B$4</c:f>
              <c:strCache>
                <c:ptCount val="1"/>
                <c:pt idx="0">
                  <c:v>trm5+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trendline>
            <c:spPr>
              <a:ln w="19050">
                <a:solidFill>
                  <a:schemeClr val="accent5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TyrQUA!$F$16:$F$19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0.40016491600338977</c:v>
                  </c:pt>
                  <c:pt idx="2">
                    <c:v>0.26693752077967609</c:v>
                  </c:pt>
                  <c:pt idx="3">
                    <c:v>0.30622011690938922</c:v>
                  </c:pt>
                </c:numCache>
              </c:numRef>
            </c:plus>
            <c:minus>
              <c:numRef>
                <c:f>TyrQUA!$F$16:$F$19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0.40016491600338977</c:v>
                  </c:pt>
                  <c:pt idx="2">
                    <c:v>0.26693752077967609</c:v>
                  </c:pt>
                  <c:pt idx="3">
                    <c:v>0.30622011690938922</c:v>
                  </c:pt>
                </c:numCache>
              </c:numRef>
            </c:minus>
          </c:errBars>
          <c:xVal>
            <c:numRef>
              <c:f>TyrQUA!$D$16:$D$19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xVal>
          <c:yVal>
            <c:numRef>
              <c:f>TyrQUA!$E$16:$E$19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2.1078000000000001</c:v>
                </c:pt>
                <c:pt idx="2">
                  <c:v>2.9542000000000002</c:v>
                </c:pt>
                <c:pt idx="3">
                  <c:v>3.8512000000000004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TyrQUA!$H$4</c:f>
              <c:strCache>
                <c:ptCount val="1"/>
                <c:pt idx="0">
                  <c:v>trm5−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TyrQUA!$L$16:$L$19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8.5639009802776223E-2</c:v>
                  </c:pt>
                  <c:pt idx="2">
                    <c:v>0.18019722528385393</c:v>
                  </c:pt>
                  <c:pt idx="3">
                    <c:v>0.27293098028622548</c:v>
                  </c:pt>
                </c:numCache>
              </c:numRef>
            </c:plus>
            <c:minus>
              <c:numRef>
                <c:f>TyrQUA!$L$16:$L$19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8.5639009802776223E-2</c:v>
                  </c:pt>
                  <c:pt idx="2">
                    <c:v>0.18019722528385393</c:v>
                  </c:pt>
                  <c:pt idx="3">
                    <c:v>0.27293098028622548</c:v>
                  </c:pt>
                </c:numCache>
              </c:numRef>
            </c:minus>
          </c:errBars>
          <c:xVal>
            <c:numRef>
              <c:f>TyrQUA!$D$16:$D$19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xVal>
          <c:yVal>
            <c:numRef>
              <c:f>TyrQUA!$K$16:$K$19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1.9772000000000001</c:v>
                </c:pt>
                <c:pt idx="2">
                  <c:v>2.7436000000000003</c:v>
                </c:pt>
                <c:pt idx="3">
                  <c:v>3.6544000000000003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33280"/>
        <c:axId val="151234816"/>
      </c:scatterChart>
      <c:valAx>
        <c:axId val="15123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51234816"/>
        <c:crosses val="autoZero"/>
        <c:crossBetween val="midCat"/>
      </c:valAx>
      <c:valAx>
        <c:axId val="151234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51233280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txPr>
        <a:bodyPr/>
        <a:lstStyle/>
        <a:p>
          <a:pPr>
            <a:defRPr i="1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100" b="1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209550</xdr:colOff>
      <xdr:row>6</xdr:row>
      <xdr:rowOff>142875</xdr:rowOff>
    </xdr:from>
    <xdr:to>
      <xdr:col>17</xdr:col>
      <xdr:colOff>359834</xdr:colOff>
      <xdr:row>18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209550</xdr:colOff>
      <xdr:row>6</xdr:row>
      <xdr:rowOff>142875</xdr:rowOff>
    </xdr:from>
    <xdr:to>
      <xdr:col>17</xdr:col>
      <xdr:colOff>359834</xdr:colOff>
      <xdr:row>18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209550</xdr:colOff>
      <xdr:row>6</xdr:row>
      <xdr:rowOff>142875</xdr:rowOff>
    </xdr:from>
    <xdr:to>
      <xdr:col>17</xdr:col>
      <xdr:colOff>359834</xdr:colOff>
      <xdr:row>18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zoomScale="90" zoomScaleNormal="90" workbookViewId="0">
      <selection activeCell="C25" sqref="C25"/>
    </sheetView>
  </sheetViews>
  <sheetFormatPr defaultRowHeight="15"/>
  <cols>
    <col min="1" max="1" width="23.875" style="3" customWidth="1"/>
    <col min="2" max="3" width="9" style="3"/>
    <col min="4" max="4" width="12" style="3" customWidth="1"/>
    <col min="5" max="9" width="9" style="3"/>
    <col min="10" max="10" width="11.375" style="3" customWidth="1"/>
    <col min="11" max="16384" width="9" style="3"/>
  </cols>
  <sheetData>
    <row r="1" spans="1:12" ht="17.25">
      <c r="A1" s="1" t="s">
        <v>14</v>
      </c>
    </row>
    <row r="2" spans="1:12" ht="17.25">
      <c r="A2" s="3" t="s">
        <v>12</v>
      </c>
    </row>
    <row r="4" spans="1:12" ht="32.25">
      <c r="A4" s="4" t="s">
        <v>11</v>
      </c>
      <c r="B4" s="36" t="s">
        <v>9</v>
      </c>
      <c r="C4" s="37"/>
      <c r="D4" s="37"/>
      <c r="E4" s="37"/>
      <c r="F4" s="38"/>
      <c r="H4" s="36" t="s">
        <v>0</v>
      </c>
      <c r="I4" s="37"/>
      <c r="J4" s="37"/>
      <c r="K4" s="37"/>
      <c r="L4" s="38"/>
    </row>
    <row r="5" spans="1:12">
      <c r="A5" s="20" t="s">
        <v>3</v>
      </c>
      <c r="B5" s="6" t="s">
        <v>8</v>
      </c>
      <c r="C5" s="7" t="s">
        <v>7</v>
      </c>
      <c r="D5" s="8" t="s">
        <v>6</v>
      </c>
      <c r="E5" s="6" t="s">
        <v>2</v>
      </c>
      <c r="F5" s="8" t="s">
        <v>1</v>
      </c>
      <c r="G5" s="9"/>
      <c r="H5" s="6" t="s">
        <v>8</v>
      </c>
      <c r="I5" s="7" t="s">
        <v>7</v>
      </c>
      <c r="J5" s="8" t="s">
        <v>6</v>
      </c>
      <c r="K5" s="6" t="s">
        <v>2</v>
      </c>
      <c r="L5" s="8" t="s">
        <v>1</v>
      </c>
    </row>
    <row r="6" spans="1:12">
      <c r="A6" s="21">
        <v>1</v>
      </c>
      <c r="B6" s="10">
        <v>707</v>
      </c>
      <c r="C6" s="11">
        <v>529</v>
      </c>
      <c r="D6" s="11">
        <v>589</v>
      </c>
      <c r="E6" s="12">
        <f>AVERAGE(B6:D6)</f>
        <v>608.33333333333337</v>
      </c>
      <c r="F6" s="13">
        <f>STDEV(B6:D6)</f>
        <v>90.561213183864609</v>
      </c>
      <c r="G6" s="9"/>
      <c r="H6" s="10">
        <v>589</v>
      </c>
      <c r="I6" s="11">
        <v>634</v>
      </c>
      <c r="J6" s="11">
        <v>644</v>
      </c>
      <c r="K6" s="12">
        <f>AVERAGE(H6:J6)</f>
        <v>622.33333333333337</v>
      </c>
      <c r="L6" s="13">
        <f>STDEV(H6:J6)</f>
        <v>29.297326385411576</v>
      </c>
    </row>
    <row r="7" spans="1:12">
      <c r="A7" s="24">
        <v>2</v>
      </c>
      <c r="B7" s="10">
        <v>1534</v>
      </c>
      <c r="C7" s="11">
        <v>1215</v>
      </c>
      <c r="D7" s="11">
        <v>1255</v>
      </c>
      <c r="E7" s="14">
        <f>AVERAGE(B7:D7)</f>
        <v>1334.6666666666667</v>
      </c>
      <c r="F7" s="15">
        <f>STDEV(B7:D7)</f>
        <v>173.7824310260778</v>
      </c>
      <c r="G7" s="9"/>
      <c r="H7" s="10">
        <v>959</v>
      </c>
      <c r="I7" s="11">
        <v>999</v>
      </c>
      <c r="J7" s="11">
        <v>1335</v>
      </c>
      <c r="K7" s="14">
        <f>AVERAGE(H7:J7)</f>
        <v>1097.6666666666667</v>
      </c>
      <c r="L7" s="15">
        <f>STDEV(H7:J7)</f>
        <v>206.5074655631928</v>
      </c>
    </row>
    <row r="8" spans="1:12">
      <c r="A8" s="27">
        <v>4</v>
      </c>
      <c r="B8" s="16">
        <v>2438</v>
      </c>
      <c r="C8" s="17">
        <v>2189</v>
      </c>
      <c r="D8" s="17">
        <v>1977</v>
      </c>
      <c r="E8" s="18">
        <f>AVERAGE(B8:D8)</f>
        <v>2201.3333333333335</v>
      </c>
      <c r="F8" s="19">
        <f>STDEV(B8:D8)</f>
        <v>230.74733656823284</v>
      </c>
      <c r="G8" s="9"/>
      <c r="H8" s="16">
        <v>1774</v>
      </c>
      <c r="I8" s="17">
        <v>1861</v>
      </c>
      <c r="J8" s="17">
        <v>2317</v>
      </c>
      <c r="K8" s="18">
        <f>AVERAGE(H8:J8)</f>
        <v>1984</v>
      </c>
      <c r="L8" s="19">
        <f>STDEV(H8:J8)</f>
        <v>291.64876135516158</v>
      </c>
    </row>
    <row r="10" spans="1:12">
      <c r="A10" s="5" t="s">
        <v>5</v>
      </c>
      <c r="D10" s="20" t="s">
        <v>3</v>
      </c>
      <c r="E10" s="6" t="s">
        <v>2</v>
      </c>
      <c r="F10" s="8" t="s">
        <v>1</v>
      </c>
      <c r="G10" s="9"/>
      <c r="H10" s="9"/>
      <c r="I10" s="9"/>
      <c r="J10" s="20" t="s">
        <v>3</v>
      </c>
      <c r="K10" s="6" t="s">
        <v>2</v>
      </c>
      <c r="L10" s="8" t="s">
        <v>1</v>
      </c>
    </row>
    <row r="11" spans="1:12">
      <c r="D11" s="21">
        <v>1</v>
      </c>
      <c r="E11" s="23">
        <f t="shared" ref="E11:F13" si="0">E6/16500</f>
        <v>3.686868686868687E-2</v>
      </c>
      <c r="F11" s="22">
        <f t="shared" si="0"/>
        <v>5.4885583747796736E-3</v>
      </c>
      <c r="G11" s="2"/>
      <c r="H11" s="2"/>
      <c r="I11" s="2"/>
      <c r="J11" s="21">
        <v>1</v>
      </c>
      <c r="K11" s="23">
        <f t="shared" ref="K11:L13" si="1">K6/16500</f>
        <v>3.7717171717171719E-2</v>
      </c>
      <c r="L11" s="22">
        <f t="shared" si="1"/>
        <v>1.7755955385097926E-3</v>
      </c>
    </row>
    <row r="12" spans="1:12">
      <c r="D12" s="24">
        <v>2</v>
      </c>
      <c r="E12" s="25">
        <f t="shared" si="0"/>
        <v>8.0888888888888899E-2</v>
      </c>
      <c r="F12" s="26">
        <f t="shared" si="0"/>
        <v>1.0532268547035019E-2</v>
      </c>
      <c r="G12" s="9"/>
      <c r="H12" s="9"/>
      <c r="I12" s="9"/>
      <c r="J12" s="24">
        <v>2</v>
      </c>
      <c r="K12" s="25">
        <f t="shared" si="1"/>
        <v>6.6525252525252529E-2</v>
      </c>
      <c r="L12" s="26">
        <f t="shared" si="1"/>
        <v>1.2515603973526836E-2</v>
      </c>
    </row>
    <row r="13" spans="1:12">
      <c r="D13" s="27">
        <v>4</v>
      </c>
      <c r="E13" s="28">
        <f t="shared" si="0"/>
        <v>0.13341414141414143</v>
      </c>
      <c r="F13" s="29">
        <f t="shared" si="0"/>
        <v>1.3984687064741385E-2</v>
      </c>
      <c r="G13" s="9"/>
      <c r="H13" s="9"/>
      <c r="I13" s="9"/>
      <c r="J13" s="27">
        <v>4</v>
      </c>
      <c r="K13" s="28">
        <f t="shared" si="1"/>
        <v>0.12024242424242425</v>
      </c>
      <c r="L13" s="29">
        <f t="shared" si="1"/>
        <v>1.7675682506373431E-2</v>
      </c>
    </row>
    <row r="14" spans="1:12">
      <c r="D14" s="9"/>
      <c r="E14" s="9"/>
      <c r="F14" s="9"/>
      <c r="G14" s="9"/>
      <c r="H14" s="9"/>
      <c r="I14" s="9"/>
      <c r="J14" s="9"/>
      <c r="K14" s="9"/>
      <c r="L14" s="9"/>
    </row>
    <row r="15" spans="1:12" ht="60">
      <c r="A15" s="4" t="s">
        <v>4</v>
      </c>
      <c r="D15" s="30" t="s">
        <v>3</v>
      </c>
      <c r="E15" s="31" t="s">
        <v>2</v>
      </c>
      <c r="F15" s="32" t="s">
        <v>1</v>
      </c>
      <c r="G15" s="9"/>
      <c r="H15" s="9"/>
      <c r="I15" s="9"/>
      <c r="J15" s="21" t="s">
        <v>3</v>
      </c>
      <c r="K15" s="30" t="s">
        <v>2</v>
      </c>
      <c r="L15" s="32" t="s">
        <v>1</v>
      </c>
    </row>
    <row r="16" spans="1:12">
      <c r="D16" s="21">
        <v>0</v>
      </c>
      <c r="E16" s="21">
        <v>0</v>
      </c>
      <c r="F16" s="21">
        <v>0</v>
      </c>
      <c r="G16" s="2"/>
      <c r="H16" s="2"/>
      <c r="I16" s="2"/>
      <c r="J16" s="21">
        <v>0</v>
      </c>
      <c r="K16" s="21">
        <v>0</v>
      </c>
      <c r="L16" s="21">
        <v>0</v>
      </c>
    </row>
    <row r="17" spans="3:12">
      <c r="D17" s="24">
        <v>1</v>
      </c>
      <c r="E17" s="33">
        <f t="shared" ref="E17:F19" si="2">35*E11</f>
        <v>1.2904040404040404</v>
      </c>
      <c r="F17" s="33">
        <f t="shared" si="2"/>
        <v>0.19209954311728858</v>
      </c>
      <c r="G17" s="9"/>
      <c r="H17" s="9"/>
      <c r="I17" s="9"/>
      <c r="J17" s="24">
        <v>1</v>
      </c>
      <c r="K17" s="33">
        <f t="shared" ref="K17:L19" si="3">35*K11</f>
        <v>1.3201010101010102</v>
      </c>
      <c r="L17" s="33">
        <f t="shared" si="3"/>
        <v>6.214584384784274E-2</v>
      </c>
    </row>
    <row r="18" spans="3:12">
      <c r="D18" s="24">
        <v>2</v>
      </c>
      <c r="E18" s="33">
        <f t="shared" si="2"/>
        <v>2.8311111111111114</v>
      </c>
      <c r="F18" s="33">
        <f t="shared" si="2"/>
        <v>0.36862939914622567</v>
      </c>
      <c r="G18" s="9"/>
      <c r="H18" s="9"/>
      <c r="I18" s="9"/>
      <c r="J18" s="24">
        <v>2</v>
      </c>
      <c r="K18" s="33">
        <f t="shared" si="3"/>
        <v>2.3283838383838384</v>
      </c>
      <c r="L18" s="33">
        <f t="shared" si="3"/>
        <v>0.43804613907343926</v>
      </c>
    </row>
    <row r="19" spans="3:12">
      <c r="C19" s="34"/>
      <c r="D19" s="27">
        <v>4</v>
      </c>
      <c r="E19" s="35">
        <f t="shared" si="2"/>
        <v>4.6694949494949505</v>
      </c>
      <c r="F19" s="35">
        <f t="shared" si="2"/>
        <v>0.4894640472659485</v>
      </c>
      <c r="J19" s="27">
        <v>4</v>
      </c>
      <c r="K19" s="35">
        <f t="shared" si="3"/>
        <v>4.2084848484848489</v>
      </c>
      <c r="L19" s="35">
        <f t="shared" si="3"/>
        <v>0.61864888772307003</v>
      </c>
    </row>
    <row r="20" spans="3:12">
      <c r="C20" s="34"/>
      <c r="D20" s="34"/>
      <c r="E20" s="34"/>
      <c r="F20" s="34"/>
    </row>
    <row r="21" spans="3:12">
      <c r="C21" s="34"/>
      <c r="D21" s="34"/>
      <c r="E21" s="34"/>
      <c r="F21" s="34"/>
    </row>
    <row r="22" spans="3:12">
      <c r="C22" s="34"/>
      <c r="D22" s="34"/>
      <c r="E22" s="34"/>
      <c r="F22" s="34"/>
    </row>
    <row r="23" spans="3:12">
      <c r="C23" s="34"/>
      <c r="D23" s="34"/>
      <c r="E23" s="34"/>
      <c r="F23" s="34"/>
    </row>
    <row r="24" spans="3:12">
      <c r="C24" s="34"/>
      <c r="D24" s="34"/>
      <c r="E24" s="34"/>
      <c r="F24" s="34"/>
    </row>
    <row r="25" spans="3:12">
      <c r="C25" s="34"/>
      <c r="D25" s="34"/>
      <c r="E25" s="34"/>
      <c r="F25" s="34"/>
    </row>
  </sheetData>
  <mergeCells count="2">
    <mergeCell ref="B4:F4"/>
    <mergeCell ref="H4:L4"/>
  </mergeCells>
  <phoneticPr fontI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90" zoomScaleNormal="90" workbookViewId="0"/>
  </sheetViews>
  <sheetFormatPr defaultRowHeight="15"/>
  <cols>
    <col min="1" max="1" width="23.875" style="3" customWidth="1"/>
    <col min="2" max="3" width="9" style="3"/>
    <col min="4" max="4" width="12" style="3" customWidth="1"/>
    <col min="5" max="9" width="9" style="3"/>
    <col min="10" max="10" width="11.375" style="3" customWidth="1"/>
    <col min="11" max="16384" width="9" style="3"/>
  </cols>
  <sheetData>
    <row r="1" spans="1:12" ht="17.25">
      <c r="A1" s="1" t="s">
        <v>15</v>
      </c>
    </row>
    <row r="2" spans="1:12" ht="17.25">
      <c r="A2" s="3" t="s">
        <v>10</v>
      </c>
    </row>
    <row r="4" spans="1:12" ht="32.25">
      <c r="A4" s="4" t="s">
        <v>11</v>
      </c>
      <c r="B4" s="36" t="s">
        <v>9</v>
      </c>
      <c r="C4" s="37"/>
      <c r="D4" s="37"/>
      <c r="E4" s="37"/>
      <c r="F4" s="38"/>
      <c r="H4" s="36" t="s">
        <v>0</v>
      </c>
      <c r="I4" s="37"/>
      <c r="J4" s="37"/>
      <c r="K4" s="37"/>
      <c r="L4" s="38"/>
    </row>
    <row r="5" spans="1:12">
      <c r="A5" s="20" t="s">
        <v>3</v>
      </c>
      <c r="B5" s="6" t="s">
        <v>8</v>
      </c>
      <c r="C5" s="7" t="s">
        <v>7</v>
      </c>
      <c r="D5" s="8" t="s">
        <v>6</v>
      </c>
      <c r="E5" s="6" t="s">
        <v>2</v>
      </c>
      <c r="F5" s="8" t="s">
        <v>1</v>
      </c>
      <c r="G5" s="9"/>
      <c r="H5" s="6" t="s">
        <v>8</v>
      </c>
      <c r="I5" s="7" t="s">
        <v>7</v>
      </c>
      <c r="J5" s="8" t="s">
        <v>6</v>
      </c>
      <c r="K5" s="6" t="s">
        <v>2</v>
      </c>
      <c r="L5" s="8" t="s">
        <v>1</v>
      </c>
    </row>
    <row r="6" spans="1:12">
      <c r="A6" s="21">
        <v>1</v>
      </c>
      <c r="B6" s="10">
        <v>294</v>
      </c>
      <c r="C6" s="11">
        <v>505</v>
      </c>
      <c r="D6" s="11">
        <v>463</v>
      </c>
      <c r="E6" s="12">
        <f>AVERAGE(B6:D6)</f>
        <v>420.66666666666669</v>
      </c>
      <c r="F6" s="13">
        <f>STDEV(B6:D6)</f>
        <v>111.68855506869679</v>
      </c>
      <c r="G6" s="9"/>
      <c r="H6" s="10">
        <v>642</v>
      </c>
      <c r="I6" s="11">
        <v>394</v>
      </c>
      <c r="J6" s="11">
        <v>602</v>
      </c>
      <c r="K6" s="12">
        <f>AVERAGE(H6:J6)</f>
        <v>546</v>
      </c>
      <c r="L6" s="13">
        <f>STDEV(H6:J6)</f>
        <v>133.14653581674591</v>
      </c>
    </row>
    <row r="7" spans="1:12">
      <c r="A7" s="24">
        <v>2</v>
      </c>
      <c r="B7" s="10">
        <v>959</v>
      </c>
      <c r="C7" s="11">
        <v>1357</v>
      </c>
      <c r="D7" s="11">
        <v>1037</v>
      </c>
      <c r="E7" s="14">
        <f>AVERAGE(B7:D7)</f>
        <v>1117.6666666666667</v>
      </c>
      <c r="F7" s="15">
        <f>STDEV(B7:D7)</f>
        <v>210.90598221324416</v>
      </c>
      <c r="G7" s="9"/>
      <c r="H7" s="10">
        <v>1160</v>
      </c>
      <c r="I7" s="11">
        <v>1692</v>
      </c>
      <c r="J7" s="11">
        <v>1433</v>
      </c>
      <c r="K7" s="14">
        <f>AVERAGE(H7:J7)</f>
        <v>1428.3333333333333</v>
      </c>
      <c r="L7" s="15">
        <f>STDEV(H7:J7)</f>
        <v>266.03069998279051</v>
      </c>
    </row>
    <row r="8" spans="1:12">
      <c r="A8" s="27">
        <v>4</v>
      </c>
      <c r="B8" s="16">
        <v>2160</v>
      </c>
      <c r="C8" s="17">
        <v>2786</v>
      </c>
      <c r="D8" s="17">
        <v>2686</v>
      </c>
      <c r="E8" s="18">
        <f>AVERAGE(B8:D8)</f>
        <v>2544</v>
      </c>
      <c r="F8" s="19">
        <f>STDEV(B8:D8)</f>
        <v>336.29154018500077</v>
      </c>
      <c r="G8" s="9"/>
      <c r="H8" s="16">
        <v>2179</v>
      </c>
      <c r="I8" s="17">
        <v>2995</v>
      </c>
      <c r="J8" s="17">
        <v>2732</v>
      </c>
      <c r="K8" s="18">
        <f>AVERAGE(H8:J8)</f>
        <v>2635.3333333333335</v>
      </c>
      <c r="L8" s="19">
        <f>STDEV(H8:J8)</f>
        <v>416.50010004000472</v>
      </c>
    </row>
    <row r="10" spans="1:12">
      <c r="A10" s="5" t="s">
        <v>5</v>
      </c>
      <c r="D10" s="20" t="s">
        <v>3</v>
      </c>
      <c r="E10" s="6" t="s">
        <v>2</v>
      </c>
      <c r="F10" s="8" t="s">
        <v>1</v>
      </c>
      <c r="G10" s="9"/>
      <c r="H10" s="9"/>
      <c r="I10" s="9"/>
      <c r="J10" s="20" t="s">
        <v>3</v>
      </c>
      <c r="K10" s="6" t="s">
        <v>2</v>
      </c>
      <c r="L10" s="8" t="s">
        <v>1</v>
      </c>
    </row>
    <row r="11" spans="1:12">
      <c r="D11" s="21">
        <v>1</v>
      </c>
      <c r="E11" s="23">
        <f t="shared" ref="E11:F13" si="0">E6/16500</f>
        <v>2.5494949494949497E-2</v>
      </c>
      <c r="F11" s="22">
        <f t="shared" si="0"/>
        <v>6.7690033374967753E-3</v>
      </c>
      <c r="G11" s="2"/>
      <c r="H11" s="2"/>
      <c r="I11" s="2"/>
      <c r="J11" s="21">
        <v>1</v>
      </c>
      <c r="K11" s="23">
        <f t="shared" ref="K11:L13" si="1">K6/16500</f>
        <v>3.3090909090909087E-2</v>
      </c>
      <c r="L11" s="22">
        <f t="shared" si="1"/>
        <v>8.0694870191967225E-3</v>
      </c>
    </row>
    <row r="12" spans="1:12">
      <c r="D12" s="24">
        <v>2</v>
      </c>
      <c r="E12" s="25">
        <f t="shared" si="0"/>
        <v>6.7737373737373749E-2</v>
      </c>
      <c r="F12" s="26">
        <f t="shared" si="0"/>
        <v>1.2782180740196616E-2</v>
      </c>
      <c r="G12" s="9"/>
      <c r="H12" s="9"/>
      <c r="I12" s="9"/>
      <c r="J12" s="24">
        <v>2</v>
      </c>
      <c r="K12" s="25">
        <f t="shared" si="1"/>
        <v>8.6565656565656568E-2</v>
      </c>
      <c r="L12" s="26">
        <f t="shared" si="1"/>
        <v>1.6123072726229728E-2</v>
      </c>
    </row>
    <row r="13" spans="1:12">
      <c r="D13" s="27">
        <v>4</v>
      </c>
      <c r="E13" s="28">
        <f t="shared" si="0"/>
        <v>0.15418181818181817</v>
      </c>
      <c r="F13" s="29">
        <f t="shared" si="0"/>
        <v>2.0381305465757622E-2</v>
      </c>
      <c r="G13" s="9"/>
      <c r="H13" s="9"/>
      <c r="I13" s="9"/>
      <c r="J13" s="27">
        <v>4</v>
      </c>
      <c r="K13" s="28">
        <f t="shared" si="1"/>
        <v>0.15971717171717173</v>
      </c>
      <c r="L13" s="29">
        <f t="shared" si="1"/>
        <v>2.5242430305454831E-2</v>
      </c>
    </row>
    <row r="14" spans="1:12">
      <c r="D14" s="9"/>
      <c r="E14" s="9"/>
      <c r="F14" s="9"/>
      <c r="G14" s="9"/>
      <c r="H14" s="9"/>
      <c r="I14" s="9"/>
      <c r="J14" s="9"/>
      <c r="K14" s="9"/>
      <c r="L14" s="9"/>
    </row>
    <row r="15" spans="1:12" ht="60">
      <c r="A15" s="4" t="s">
        <v>4</v>
      </c>
      <c r="D15" s="30" t="s">
        <v>3</v>
      </c>
      <c r="E15" s="31" t="s">
        <v>2</v>
      </c>
      <c r="F15" s="32" t="s">
        <v>1</v>
      </c>
      <c r="G15" s="9"/>
      <c r="H15" s="9"/>
      <c r="I15" s="9"/>
      <c r="J15" s="21" t="s">
        <v>3</v>
      </c>
      <c r="K15" s="30" t="s">
        <v>2</v>
      </c>
      <c r="L15" s="32" t="s">
        <v>1</v>
      </c>
    </row>
    <row r="16" spans="1:12">
      <c r="D16" s="21">
        <v>0</v>
      </c>
      <c r="E16" s="21">
        <v>0</v>
      </c>
      <c r="F16" s="21">
        <v>0</v>
      </c>
      <c r="G16" s="2"/>
      <c r="H16" s="2"/>
      <c r="I16" s="2"/>
      <c r="J16" s="21">
        <v>0</v>
      </c>
      <c r="K16" s="21">
        <v>0</v>
      </c>
      <c r="L16" s="21">
        <v>0</v>
      </c>
    </row>
    <row r="17" spans="3:12">
      <c r="D17" s="24">
        <v>1</v>
      </c>
      <c r="E17" s="33">
        <f t="shared" ref="E17:F19" si="2">35*E11</f>
        <v>0.89232323232323241</v>
      </c>
      <c r="F17" s="33">
        <f t="shared" si="2"/>
        <v>0.23691511681238714</v>
      </c>
      <c r="G17" s="9"/>
      <c r="H17" s="9"/>
      <c r="I17" s="9"/>
      <c r="J17" s="24">
        <v>1</v>
      </c>
      <c r="K17" s="33">
        <f t="shared" ref="K17:L19" si="3">35*K11</f>
        <v>1.158181818181818</v>
      </c>
      <c r="L17" s="33">
        <f t="shared" si="3"/>
        <v>0.28243204567188529</v>
      </c>
    </row>
    <row r="18" spans="3:12">
      <c r="D18" s="24">
        <v>2</v>
      </c>
      <c r="E18" s="33">
        <f t="shared" si="2"/>
        <v>2.3708080808080814</v>
      </c>
      <c r="F18" s="33">
        <f t="shared" si="2"/>
        <v>0.44737632590688159</v>
      </c>
      <c r="G18" s="9"/>
      <c r="H18" s="9"/>
      <c r="I18" s="9"/>
      <c r="J18" s="24">
        <v>2</v>
      </c>
      <c r="K18" s="33">
        <f t="shared" si="3"/>
        <v>3.0297979797979799</v>
      </c>
      <c r="L18" s="33">
        <f t="shared" si="3"/>
        <v>0.56430754541804051</v>
      </c>
    </row>
    <row r="19" spans="3:12">
      <c r="C19" s="34"/>
      <c r="D19" s="27">
        <v>4</v>
      </c>
      <c r="E19" s="35">
        <f t="shared" si="2"/>
        <v>5.3963636363636356</v>
      </c>
      <c r="F19" s="35">
        <f t="shared" si="2"/>
        <v>0.71334569130151682</v>
      </c>
      <c r="J19" s="27">
        <v>4</v>
      </c>
      <c r="K19" s="35">
        <f t="shared" si="3"/>
        <v>5.5901010101010105</v>
      </c>
      <c r="L19" s="35">
        <f t="shared" si="3"/>
        <v>0.88348506069091914</v>
      </c>
    </row>
    <row r="20" spans="3:12">
      <c r="C20" s="34"/>
      <c r="D20" s="34"/>
      <c r="E20" s="34"/>
      <c r="F20" s="34"/>
    </row>
    <row r="21" spans="3:12">
      <c r="C21" s="34"/>
      <c r="D21" s="34"/>
      <c r="E21" s="34"/>
      <c r="F21" s="34"/>
    </row>
    <row r="22" spans="3:12">
      <c r="C22" s="34"/>
      <c r="D22" s="34"/>
      <c r="E22" s="34"/>
      <c r="F22" s="34"/>
    </row>
    <row r="23" spans="3:12">
      <c r="C23" s="34"/>
      <c r="D23" s="34"/>
      <c r="E23" s="34"/>
      <c r="F23" s="34"/>
    </row>
    <row r="24" spans="3:12">
      <c r="C24" s="34"/>
      <c r="D24" s="34"/>
      <c r="E24" s="34"/>
      <c r="F24" s="34"/>
    </row>
    <row r="25" spans="3:12">
      <c r="C25" s="34"/>
      <c r="D25" s="34"/>
      <c r="E25" s="34"/>
      <c r="F25" s="34"/>
    </row>
  </sheetData>
  <mergeCells count="2">
    <mergeCell ref="B4:F4"/>
    <mergeCell ref="H4:L4"/>
  </mergeCells>
  <phoneticPr fontId="1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90" zoomScaleNormal="90" workbookViewId="0">
      <selection activeCell="B4" sqref="B4:F4"/>
    </sheetView>
  </sheetViews>
  <sheetFormatPr defaultRowHeight="15"/>
  <cols>
    <col min="1" max="1" width="23.875" style="3" customWidth="1"/>
    <col min="2" max="3" width="9" style="3"/>
    <col min="4" max="4" width="12" style="3" customWidth="1"/>
    <col min="5" max="9" width="9" style="3"/>
    <col min="10" max="10" width="11.375" style="3" customWidth="1"/>
    <col min="11" max="16384" width="9" style="3"/>
  </cols>
  <sheetData>
    <row r="1" spans="1:12" ht="17.25">
      <c r="A1" s="1" t="s">
        <v>15</v>
      </c>
    </row>
    <row r="2" spans="1:12" ht="17.25">
      <c r="A2" s="3" t="s">
        <v>13</v>
      </c>
    </row>
    <row r="4" spans="1:12" ht="32.25">
      <c r="A4" s="4" t="s">
        <v>11</v>
      </c>
      <c r="B4" s="36" t="s">
        <v>9</v>
      </c>
      <c r="C4" s="37"/>
      <c r="D4" s="37"/>
      <c r="E4" s="37"/>
      <c r="F4" s="38"/>
      <c r="H4" s="36" t="s">
        <v>0</v>
      </c>
      <c r="I4" s="37"/>
      <c r="J4" s="37"/>
      <c r="K4" s="37"/>
      <c r="L4" s="38"/>
    </row>
    <row r="5" spans="1:12">
      <c r="A5" s="20" t="s">
        <v>3</v>
      </c>
      <c r="B5" s="6" t="s">
        <v>8</v>
      </c>
      <c r="C5" s="7" t="s">
        <v>7</v>
      </c>
      <c r="D5" s="8" t="s">
        <v>6</v>
      </c>
      <c r="E5" s="6" t="s">
        <v>2</v>
      </c>
      <c r="F5" s="8" t="s">
        <v>1</v>
      </c>
      <c r="G5" s="9"/>
      <c r="H5" s="6" t="s">
        <v>8</v>
      </c>
      <c r="I5" s="7" t="s">
        <v>7</v>
      </c>
      <c r="J5" s="8" t="s">
        <v>6</v>
      </c>
      <c r="K5" s="6" t="s">
        <v>2</v>
      </c>
      <c r="L5" s="8" t="s">
        <v>1</v>
      </c>
    </row>
    <row r="6" spans="1:12">
      <c r="A6" s="21">
        <v>1</v>
      </c>
      <c r="B6" s="10">
        <v>3759</v>
      </c>
      <c r="C6" s="11">
        <v>2758</v>
      </c>
      <c r="D6" s="11">
        <v>4022</v>
      </c>
      <c r="E6" s="12">
        <f>AVERAGE(B6:D6)</f>
        <v>3513</v>
      </c>
      <c r="F6" s="13">
        <f>STDEV(B6:D6)</f>
        <v>666.94152667231629</v>
      </c>
      <c r="G6" s="9"/>
      <c r="H6" s="10">
        <v>3312</v>
      </c>
      <c r="I6" s="11">
        <v>3145</v>
      </c>
      <c r="J6" s="11">
        <v>3429</v>
      </c>
      <c r="K6" s="12">
        <f>AVERAGE(H6:J6)</f>
        <v>3295.3333333333335</v>
      </c>
      <c r="L6" s="13">
        <f>STDEV(H6:J6)</f>
        <v>142.73168300462703</v>
      </c>
    </row>
    <row r="7" spans="1:12">
      <c r="A7" s="24">
        <v>2</v>
      </c>
      <c r="B7" s="10">
        <v>4902</v>
      </c>
      <c r="C7" s="11">
        <v>4490</v>
      </c>
      <c r="D7" s="11">
        <v>5379</v>
      </c>
      <c r="E7" s="14">
        <f>AVERAGE(B7:D7)</f>
        <v>4923.666666666667</v>
      </c>
      <c r="F7" s="15">
        <f>STDEV(B7:D7)</f>
        <v>444.89586796612679</v>
      </c>
      <c r="G7" s="9"/>
      <c r="H7" s="10">
        <v>4306</v>
      </c>
      <c r="I7" s="11">
        <v>4514</v>
      </c>
      <c r="J7" s="11">
        <v>4898</v>
      </c>
      <c r="K7" s="14">
        <f>AVERAGE(H7:J7)</f>
        <v>4572.666666666667</v>
      </c>
      <c r="L7" s="15">
        <f>STDEV(H7:J7)</f>
        <v>300.32870880642321</v>
      </c>
    </row>
    <row r="8" spans="1:12">
      <c r="A8" s="27">
        <v>3</v>
      </c>
      <c r="B8" s="16">
        <v>6911</v>
      </c>
      <c r="C8" s="17">
        <v>5892</v>
      </c>
      <c r="D8" s="17">
        <v>6453</v>
      </c>
      <c r="E8" s="18">
        <f>AVERAGE(B8:D8)</f>
        <v>6418.666666666667</v>
      </c>
      <c r="F8" s="19">
        <f>STDEV(B8:D8)</f>
        <v>510.36686151564868</v>
      </c>
      <c r="G8" s="9"/>
      <c r="H8" s="16">
        <v>6411</v>
      </c>
      <c r="I8" s="17">
        <v>5570</v>
      </c>
      <c r="J8" s="17">
        <v>6291</v>
      </c>
      <c r="K8" s="18">
        <f>AVERAGE(H8:J8)</f>
        <v>6090.666666666667</v>
      </c>
      <c r="L8" s="19">
        <f>STDEV(H8:J8)</f>
        <v>454.88496714370916</v>
      </c>
    </row>
    <row r="10" spans="1:12">
      <c r="A10" s="5" t="s">
        <v>5</v>
      </c>
      <c r="D10" s="20" t="s">
        <v>3</v>
      </c>
      <c r="E10" s="30" t="s">
        <v>2</v>
      </c>
      <c r="F10" s="32" t="s">
        <v>1</v>
      </c>
      <c r="G10" s="9"/>
      <c r="H10" s="9"/>
      <c r="I10" s="9"/>
      <c r="J10" s="20" t="s">
        <v>3</v>
      </c>
      <c r="K10" s="30" t="s">
        <v>2</v>
      </c>
      <c r="L10" s="32" t="s">
        <v>1</v>
      </c>
    </row>
    <row r="11" spans="1:12">
      <c r="D11" s="30">
        <v>1</v>
      </c>
      <c r="E11" s="23">
        <f>E6/55000</f>
        <v>6.3872727272727275E-2</v>
      </c>
      <c r="F11" s="22">
        <f>F6/55000</f>
        <v>1.2126209575860296E-2</v>
      </c>
      <c r="G11" s="2"/>
      <c r="H11" s="2"/>
      <c r="I11" s="2"/>
      <c r="J11" s="30">
        <v>1</v>
      </c>
      <c r="K11" s="23">
        <f>K6/55000</f>
        <v>5.9915151515151518E-2</v>
      </c>
      <c r="L11" s="22">
        <f>L6/55000</f>
        <v>2.5951215091750369E-3</v>
      </c>
    </row>
    <row r="12" spans="1:12">
      <c r="D12" s="10">
        <v>2</v>
      </c>
      <c r="E12" s="25">
        <f t="shared" ref="E12:F12" si="0">E7/55000</f>
        <v>8.9521212121212126E-2</v>
      </c>
      <c r="F12" s="26">
        <f t="shared" si="0"/>
        <v>8.0890157812023057E-3</v>
      </c>
      <c r="G12" s="9"/>
      <c r="H12" s="9"/>
      <c r="I12" s="9"/>
      <c r="J12" s="10">
        <v>2</v>
      </c>
      <c r="K12" s="25">
        <f t="shared" ref="K12:L12" si="1">K7/55000</f>
        <v>8.3139393939393944E-2</v>
      </c>
      <c r="L12" s="26">
        <f t="shared" si="1"/>
        <v>5.4605219782986039E-3</v>
      </c>
    </row>
    <row r="13" spans="1:12">
      <c r="D13" s="16">
        <v>3</v>
      </c>
      <c r="E13" s="28">
        <f t="shared" ref="E13:F13" si="2">E8/55000</f>
        <v>0.11670303030303031</v>
      </c>
      <c r="F13" s="29">
        <f t="shared" si="2"/>
        <v>9.2793974821027032E-3</v>
      </c>
      <c r="G13" s="9"/>
      <c r="H13" s="9"/>
      <c r="I13" s="9"/>
      <c r="J13" s="16">
        <v>3</v>
      </c>
      <c r="K13" s="28">
        <f t="shared" ref="K13:L13" si="3">K8/55000</f>
        <v>0.11073939393939394</v>
      </c>
      <c r="L13" s="29">
        <f t="shared" si="3"/>
        <v>8.2706357662492569E-3</v>
      </c>
    </row>
    <row r="14" spans="1:12">
      <c r="D14" s="9"/>
      <c r="E14" s="9"/>
      <c r="F14" s="9"/>
      <c r="G14" s="9"/>
      <c r="H14" s="9"/>
      <c r="I14" s="9"/>
      <c r="J14" s="9"/>
      <c r="K14" s="9"/>
      <c r="L14" s="9"/>
    </row>
    <row r="15" spans="1:12" ht="60">
      <c r="A15" s="4" t="s">
        <v>4</v>
      </c>
      <c r="D15" s="30" t="s">
        <v>3</v>
      </c>
      <c r="E15" s="31" t="s">
        <v>2</v>
      </c>
      <c r="F15" s="32" t="s">
        <v>1</v>
      </c>
      <c r="G15" s="9"/>
      <c r="H15" s="9"/>
      <c r="I15" s="9"/>
      <c r="J15" s="21" t="s">
        <v>3</v>
      </c>
      <c r="K15" s="30" t="s">
        <v>2</v>
      </c>
      <c r="L15" s="32" t="s">
        <v>1</v>
      </c>
    </row>
    <row r="16" spans="1:12">
      <c r="D16" s="21">
        <v>0</v>
      </c>
      <c r="E16" s="21">
        <v>0</v>
      </c>
      <c r="F16" s="21">
        <v>0</v>
      </c>
      <c r="G16" s="2"/>
      <c r="H16" s="2"/>
      <c r="I16" s="2"/>
      <c r="J16" s="21">
        <v>0</v>
      </c>
      <c r="K16" s="21">
        <v>0</v>
      </c>
      <c r="L16" s="21">
        <v>0</v>
      </c>
    </row>
    <row r="17" spans="3:12">
      <c r="D17" s="24">
        <v>1</v>
      </c>
      <c r="E17" s="33">
        <f>33*E11</f>
        <v>2.1078000000000001</v>
      </c>
      <c r="F17" s="33">
        <f>33*F11</f>
        <v>0.40016491600338977</v>
      </c>
      <c r="G17" s="9"/>
      <c r="H17" s="9"/>
      <c r="I17" s="9"/>
      <c r="J17" s="24">
        <v>1</v>
      </c>
      <c r="K17" s="33">
        <f>33*K11</f>
        <v>1.9772000000000001</v>
      </c>
      <c r="L17" s="33">
        <f>33*L11</f>
        <v>8.5639009802776223E-2</v>
      </c>
    </row>
    <row r="18" spans="3:12">
      <c r="D18" s="24">
        <v>2</v>
      </c>
      <c r="E18" s="33">
        <f t="shared" ref="E18:F18" si="4">33*E12</f>
        <v>2.9542000000000002</v>
      </c>
      <c r="F18" s="33">
        <f t="shared" si="4"/>
        <v>0.26693752077967609</v>
      </c>
      <c r="G18" s="9"/>
      <c r="H18" s="9"/>
      <c r="I18" s="9"/>
      <c r="J18" s="24">
        <v>2</v>
      </c>
      <c r="K18" s="33">
        <f t="shared" ref="K18:L18" si="5">33*K12</f>
        <v>2.7436000000000003</v>
      </c>
      <c r="L18" s="33">
        <f t="shared" si="5"/>
        <v>0.18019722528385393</v>
      </c>
    </row>
    <row r="19" spans="3:12">
      <c r="C19" s="34"/>
      <c r="D19" s="27">
        <v>3</v>
      </c>
      <c r="E19" s="35">
        <f t="shared" ref="E19:F19" si="6">33*E13</f>
        <v>3.8512000000000004</v>
      </c>
      <c r="F19" s="35">
        <f t="shared" si="6"/>
        <v>0.30622011690938922</v>
      </c>
      <c r="J19" s="27">
        <v>3</v>
      </c>
      <c r="K19" s="35">
        <f t="shared" ref="K19:L19" si="7">33*K13</f>
        <v>3.6544000000000003</v>
      </c>
      <c r="L19" s="35">
        <f t="shared" si="7"/>
        <v>0.27293098028622548</v>
      </c>
    </row>
    <row r="20" spans="3:12">
      <c r="C20" s="34"/>
      <c r="D20" s="34"/>
      <c r="E20" s="34"/>
      <c r="F20" s="34"/>
    </row>
    <row r="21" spans="3:12">
      <c r="C21" s="34"/>
      <c r="D21" s="34"/>
      <c r="E21" s="34"/>
      <c r="F21" s="34"/>
    </row>
    <row r="22" spans="3:12">
      <c r="C22" s="34"/>
      <c r="D22" s="34"/>
      <c r="E22" s="34"/>
      <c r="F22" s="34"/>
    </row>
    <row r="23" spans="3:12">
      <c r="C23" s="34"/>
      <c r="D23" s="34"/>
      <c r="E23" s="34"/>
      <c r="F23" s="34"/>
    </row>
    <row r="24" spans="3:12">
      <c r="C24" s="34"/>
      <c r="D24" s="34"/>
      <c r="E24" s="34"/>
      <c r="F24" s="34"/>
    </row>
    <row r="25" spans="3:12">
      <c r="C25" s="34"/>
      <c r="D25" s="34"/>
      <c r="E25" s="34"/>
      <c r="F25" s="34"/>
    </row>
  </sheetData>
  <mergeCells count="2">
    <mergeCell ref="B4:F4"/>
    <mergeCell ref="H4:L4"/>
  </mergeCells>
  <phoneticPr fontId="1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ProUGG</vt:lpstr>
      <vt:lpstr>ArgCCG</vt:lpstr>
      <vt:lpstr>TyrQUA</vt:lpstr>
    </vt:vector>
  </TitlesOfParts>
  <Company>Thomas Jefferson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W Christian</dc:creator>
  <cp:lastModifiedBy>Isao Masuda</cp:lastModifiedBy>
  <dcterms:created xsi:type="dcterms:W3CDTF">2021-07-21T20:15:41Z</dcterms:created>
  <dcterms:modified xsi:type="dcterms:W3CDTF">2021-08-05T16:47:54Z</dcterms:modified>
</cp:coreProperties>
</file>